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9600" windowHeight="11565" activeTab="2"/>
  </bookViews>
  <sheets>
    <sheet name="2013 отчет29" sheetId="1" r:id="rId1"/>
    <sheet name="2013 отчет 29.1" sheetId="2" r:id="rId2"/>
    <sheet name="2013 отчет 29.2" sheetId="3" r:id="rId3"/>
    <sheet name="2013 отчет 29.3" sheetId="4" r:id="rId4"/>
  </sheets>
  <calcPr calcId="125725"/>
</workbook>
</file>

<file path=xl/calcChain.xml><?xml version="1.0" encoding="utf-8"?>
<calcChain xmlns="http://schemas.openxmlformats.org/spreadsheetml/2006/main">
  <c r="E28" i="4"/>
  <c r="F10" i="2"/>
  <c r="D17" i="4"/>
  <c r="H10"/>
  <c r="F9"/>
  <c r="H9" s="1"/>
  <c r="H16"/>
  <c r="G16"/>
  <c r="H15"/>
  <c r="G15"/>
  <c r="H14"/>
  <c r="G14"/>
  <c r="H13"/>
  <c r="G13"/>
  <c r="H12"/>
  <c r="G12"/>
  <c r="H11"/>
  <c r="G11"/>
  <c r="G10"/>
  <c r="E17"/>
  <c r="H9" i="3"/>
  <c r="F8"/>
  <c r="F16" s="1"/>
  <c r="D16"/>
  <c r="E28"/>
  <c r="H15"/>
  <c r="G15"/>
  <c r="H14"/>
  <c r="G14"/>
  <c r="H13"/>
  <c r="G13"/>
  <c r="H12"/>
  <c r="G12"/>
  <c r="H11"/>
  <c r="G11"/>
  <c r="H10"/>
  <c r="G10"/>
  <c r="E16"/>
  <c r="F9" i="2"/>
  <c r="H10"/>
  <c r="E9"/>
  <c r="D17"/>
  <c r="E17"/>
  <c r="E30"/>
  <c r="H16"/>
  <c r="G16"/>
  <c r="H15"/>
  <c r="G15"/>
  <c r="H14"/>
  <c r="G14"/>
  <c r="H13"/>
  <c r="G13"/>
  <c r="H12"/>
  <c r="G12"/>
  <c r="H11"/>
  <c r="G11"/>
  <c r="E29" i="1"/>
  <c r="F10"/>
  <c r="F18" s="1"/>
  <c r="D18"/>
  <c r="E18"/>
  <c r="H11"/>
  <c r="G11"/>
  <c r="H17"/>
  <c r="G17"/>
  <c r="H16"/>
  <c r="G16"/>
  <c r="H15"/>
  <c r="G15"/>
  <c r="H14"/>
  <c r="G14"/>
  <c r="H13"/>
  <c r="G13"/>
  <c r="H12"/>
  <c r="G12"/>
  <c r="G8" i="3" l="1"/>
  <c r="H8"/>
  <c r="H17" i="4"/>
  <c r="F17"/>
  <c r="F17" i="2"/>
  <c r="G9" i="4"/>
  <c r="G17" s="1"/>
  <c r="G16" i="3"/>
  <c r="H16"/>
  <c r="G9" i="2"/>
  <c r="G17" s="1"/>
  <c r="H9"/>
  <c r="H17" s="1"/>
  <c r="H10" i="1"/>
  <c r="H18" s="1"/>
  <c r="G10"/>
  <c r="G18" s="1"/>
</calcChain>
</file>

<file path=xl/sharedStrings.xml><?xml version="1.0" encoding="utf-8"?>
<sst xmlns="http://schemas.openxmlformats.org/spreadsheetml/2006/main" count="229" uniqueCount="66">
  <si>
    <t>Вид услуг</t>
  </si>
  <si>
    <t>№</t>
  </si>
  <si>
    <t>Един. изм-я</t>
  </si>
  <si>
    <t>Доходы</t>
  </si>
  <si>
    <t>(платежи населения начисленные)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</si>
  <si>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</si>
  <si>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</si>
  <si>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</si>
  <si>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</si>
  <si>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Сан.очистка-вывоз ТБО, включая утилизацию</t>
  </si>
  <si>
    <t>Обслуживание кладовок</t>
  </si>
  <si>
    <t>ИТОГО:</t>
  </si>
  <si>
    <t>Обслуживаемая жилая площадь</t>
  </si>
  <si>
    <t>м2</t>
  </si>
  <si>
    <t>Численность проживающих</t>
  </si>
  <si>
    <t>чел.</t>
  </si>
  <si>
    <t>Основные показатели жилого дома за 2012 год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</si>
  <si>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</si>
  <si>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</si>
  <si>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</si>
  <si>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</si>
  <si>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Вывезено КГО</t>
  </si>
  <si>
    <t>м3</t>
  </si>
  <si>
    <t>шт</t>
  </si>
  <si>
    <t>Факт выполненого текущего ремонта</t>
  </si>
  <si>
    <t>Генеральный директор ООО "НЖК</t>
  </si>
  <si>
    <t>М.В. Сечина</t>
  </si>
  <si>
    <t>тыс</t>
  </si>
  <si>
    <t xml:space="preserve">                            ИТОГО</t>
  </si>
  <si>
    <t xml:space="preserve">Выполнено заявок </t>
  </si>
  <si>
    <t>Смена мусорокармана 2 под. 1 эт.</t>
  </si>
  <si>
    <t>Выполнено заявок</t>
  </si>
  <si>
    <t>Поступило заявок</t>
  </si>
  <si>
    <t xml:space="preserve">Выполнено </t>
  </si>
  <si>
    <t xml:space="preserve">Поступило заявок  </t>
  </si>
  <si>
    <t xml:space="preserve">Поступило заявок </t>
  </si>
  <si>
    <t>тыс.</t>
  </si>
  <si>
    <t>в т.ч НОЭ</t>
  </si>
  <si>
    <t>в т. ч. НОЭ</t>
  </si>
  <si>
    <t>Т/О и текущий ремонт внутридомового оборудования</t>
  </si>
  <si>
    <t>Задолженность по адресной программе капитального ремонта:</t>
  </si>
  <si>
    <t>Отчет о доходах и расходах за 2013 год по жилому дому ул. Дружбы Народов  29</t>
  </si>
  <si>
    <t>Всего задолженность по кварплате и текущему ремонту на 01.01.14г.(с учетом долга на начало года)</t>
  </si>
  <si>
    <t>(платежи населения оплаченные)</t>
  </si>
  <si>
    <t>Основные показатели жилого дома за 2013 год</t>
  </si>
  <si>
    <t>Смена кабеля .выключател.(после пожара)</t>
  </si>
  <si>
    <t>Установка кабель.каналов.светильн.Малярные работы</t>
  </si>
  <si>
    <t>кв. 2, 28, 51, на сумму - 7396,53руб.</t>
  </si>
  <si>
    <t>Отчет о доходах и расходах за 2013 год по жилому дому ул. Дружбы Народов  29/1</t>
  </si>
  <si>
    <t>Обслуживание  ИТП</t>
  </si>
  <si>
    <t>Задолженность по кварплате и текущему ремонту на 01.01.13г.(+долг,     -переплата</t>
  </si>
  <si>
    <t>Задолженность по кварплате и текущему ремонту за 2013 г. на 01.01.14г.(+долг,       -переплата)</t>
  </si>
  <si>
    <t>Смена канализ.труб кв. 71</t>
  </si>
  <si>
    <t>Смена кранов шаровых(2 под.-подвал)</t>
  </si>
  <si>
    <t>Смена задвижек на системе отопленич (подвал)</t>
  </si>
  <si>
    <t xml:space="preserve">кв. 13,  29, 41, 45, 5, 51, 53,  59,  73,  на сумму - 13662,27 руб. </t>
  </si>
  <si>
    <t>Отчет о доходах и расходах за 2013 год по жилому дому ул. Дружбы Народов  29/2</t>
  </si>
  <si>
    <t>Смена труб канал. Кв 60-70</t>
  </si>
  <si>
    <t>Смена канализ.труб кв. 25-36</t>
  </si>
  <si>
    <t>Ремонт канализ.труб кв. 49</t>
  </si>
  <si>
    <t>Обслуживание ИТП</t>
  </si>
  <si>
    <t xml:space="preserve">кв. 10,11,23,28,4,47,50,56,57,6,76,78,9,  на сумму - 22087,83 руб. </t>
  </si>
  <si>
    <t>Смена труб кв.52 "Маленький Гений"</t>
  </si>
  <si>
    <t>Смена канализ.труб кв. 48,74,85</t>
  </si>
  <si>
    <t>Отчет о доходах и расходах за 2013 год по жилому дому ул. Дружбы Народов  29/3</t>
  </si>
  <si>
    <t xml:space="preserve">кв. 17,2, 30,29а,34,66а,37,4,43,47,53,59,6,69,71,73,86,90 на сумму - 40456,87 руб.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</si>
</sst>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2" borderId="0" xfId="0" applyFont="1" applyFill="1"/>
    <xf numFmtId="0" fontId="0" fillId="2" borderId="2" xfId="0" applyFill="1" applyBorder="1"/>
    <xf numFmtId="0" fontId="0" fillId="2" borderId="0" xfId="0" applyFont="1" applyFill="1"/>
    <xf numFmtId="0" fontId="0" fillId="2" borderId="4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2" xfId="0" applyFont="1" applyFill="1" applyBorder="1"/>
    <xf numFmtId="0" fontId="0" fillId="2" borderId="3" xfId="0" applyFont="1" applyFill="1" applyBorder="1" applyAlignment="1">
      <alignment horizontal="center"/>
    </xf>
    <xf numFmtId="164" fontId="0" fillId="2" borderId="2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1" xfId="0" applyFill="1" applyBorder="1"/>
    <xf numFmtId="0" fontId="0" fillId="2" borderId="6" xfId="0" applyFill="1" applyBorder="1"/>
    <xf numFmtId="164" fontId="0" fillId="2" borderId="2" xfId="0" applyNumberFormat="1" applyFill="1" applyBorder="1" applyAlignment="1">
      <alignment horizontal="center"/>
    </xf>
    <xf numFmtId="2" fontId="0" fillId="2" borderId="2" xfId="0" applyNumberFormat="1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ont="1" applyFill="1" applyAlignment="1"/>
    <xf numFmtId="0" fontId="0" fillId="2" borderId="9" xfId="0" applyFont="1" applyFill="1" applyBorder="1"/>
    <xf numFmtId="0" fontId="0" fillId="2" borderId="12" xfId="0" applyFont="1" applyFill="1" applyBorder="1"/>
    <xf numFmtId="0" fontId="0" fillId="2" borderId="2" xfId="0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0" fillId="2" borderId="17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2" fontId="0" fillId="2" borderId="15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8" xfId="0" applyFont="1" applyFill="1" applyBorder="1"/>
    <xf numFmtId="2" fontId="1" fillId="2" borderId="11" xfId="0" applyNumberFormat="1" applyFont="1" applyFill="1" applyBorder="1" applyAlignment="1">
      <alignment horizontal="center"/>
    </xf>
    <xf numFmtId="2" fontId="1" fillId="2" borderId="12" xfId="0" applyNumberFormat="1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0" fontId="0" fillId="2" borderId="15" xfId="0" applyFont="1" applyFill="1" applyBorder="1"/>
    <xf numFmtId="0" fontId="0" fillId="2" borderId="10" xfId="0" applyFont="1" applyFill="1" applyBorder="1" applyAlignment="1">
      <alignment horizontal="center"/>
    </xf>
    <xf numFmtId="0" fontId="0" fillId="2" borderId="11" xfId="0" applyFill="1" applyBorder="1"/>
    <xf numFmtId="0" fontId="0" fillId="2" borderId="11" xfId="0" applyFill="1" applyBorder="1" applyAlignment="1">
      <alignment horizontal="center"/>
    </xf>
    <xf numFmtId="0" fontId="0" fillId="2" borderId="8" xfId="0" applyFont="1" applyFill="1" applyBorder="1"/>
    <xf numFmtId="0" fontId="0" fillId="2" borderId="11" xfId="0" applyFont="1" applyFill="1" applyBorder="1"/>
    <xf numFmtId="0" fontId="0" fillId="2" borderId="0" xfId="0" applyFont="1" applyFill="1" applyAlignment="1">
      <alignment horizontal="right"/>
    </xf>
    <xf numFmtId="0" fontId="1" fillId="2" borderId="18" xfId="0" applyFont="1" applyFill="1" applyBorder="1" applyAlignment="1">
      <alignment horizontal="right"/>
    </xf>
    <xf numFmtId="0" fontId="1" fillId="2" borderId="11" xfId="0" applyFont="1" applyFill="1" applyBorder="1" applyAlignment="1">
      <alignment horizontal="right"/>
    </xf>
    <xf numFmtId="0" fontId="1" fillId="2" borderId="12" xfId="0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left"/>
    </xf>
    <xf numFmtId="0" fontId="0" fillId="2" borderId="2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2" borderId="15" xfId="0" applyFill="1" applyBorder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2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4" fillId="0" borderId="0" xfId="0" applyFont="1"/>
    <xf numFmtId="0" fontId="1" fillId="2" borderId="0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38"/>
  <sheetViews>
    <sheetView workbookViewId="0">
      <selection activeCell="D20" sqref="D20:G20"/>
    </sheetView>
  </sheetViews>
  <sheetFormatPr defaultRowHeight="12.75"/>
  <cols>
    <col min="1" max="1" width="4.7109375" style="10" customWidth="1"/>
    <col min="2" max="2" width="50" style="3" customWidth="1"/>
    <col min="3" max="3" width="7.28515625" style="10" customWidth="1"/>
    <col min="4" max="4" width="17.140625" style="3" customWidth="1"/>
    <col min="5" max="6" width="12.85546875" style="3" customWidth="1"/>
    <col min="7" max="7" width="17" style="3" customWidth="1"/>
    <col min="8" max="8" width="20.42578125" style="3" customWidth="1"/>
    <col min="9" max="16384" width="9.140625" style="3"/>
  </cols>
  <sheetData>
    <row r="3" spans="1:8" ht="15.75">
      <c r="A3" s="47"/>
      <c r="B3" s="68" t="s">
        <v>41</v>
      </c>
      <c r="C3" s="68"/>
      <c r="D3" s="68"/>
      <c r="E3" s="68"/>
      <c r="F3" s="68"/>
      <c r="G3" s="68"/>
      <c r="H3" s="68"/>
    </row>
    <row r="4" spans="1:8">
      <c r="A4" s="47"/>
      <c r="B4" s="15" t="s">
        <v>12</v>
      </c>
      <c r="C4" s="37">
        <v>2930.5</v>
      </c>
      <c r="D4" s="15" t="s">
        <v>13</v>
      </c>
      <c r="E4" s="47"/>
      <c r="F4" s="47"/>
      <c r="G4" s="47"/>
      <c r="H4" s="47"/>
    </row>
    <row r="5" spans="1:8">
      <c r="A5" s="9"/>
      <c r="B5" s="15" t="s">
        <v>14</v>
      </c>
      <c r="C5" s="37">
        <v>180</v>
      </c>
      <c r="D5" s="15" t="s">
        <v>15</v>
      </c>
      <c r="E5" s="16"/>
      <c r="F5" s="16"/>
      <c r="G5" s="16"/>
      <c r="H5" s="16"/>
    </row>
    <row r="6" spans="1:8" ht="13.5" thickBot="1">
      <c r="A6" s="47"/>
      <c r="B6" s="69"/>
      <c r="C6" s="69"/>
      <c r="D6" s="69"/>
      <c r="E6" s="69"/>
      <c r="F6" s="69"/>
      <c r="G6" s="69"/>
      <c r="H6" s="69"/>
    </row>
    <row r="7" spans="1:8">
      <c r="A7" s="70" t="s">
        <v>1</v>
      </c>
      <c r="B7" s="72" t="s">
        <v>0</v>
      </c>
      <c r="C7" s="72" t="s">
        <v>2</v>
      </c>
      <c r="D7" s="74" t="s">
        <v>50</v>
      </c>
      <c r="E7" s="72" t="s">
        <v>3</v>
      </c>
      <c r="F7" s="72"/>
      <c r="G7" s="74" t="s">
        <v>51</v>
      </c>
      <c r="H7" s="76" t="s">
        <v>42</v>
      </c>
    </row>
    <row r="8" spans="1:8" ht="65.25" customHeight="1">
      <c r="A8" s="71"/>
      <c r="B8" s="73"/>
      <c r="C8" s="73"/>
      <c r="D8" s="73"/>
      <c r="E8" s="48" t="s">
        <v>4</v>
      </c>
      <c r="F8" s="53" t="s">
        <v>43</v>
      </c>
      <c r="G8" s="73"/>
      <c r="H8" s="75"/>
    </row>
    <row r="9" spans="1:8" ht="13.5" thickBot="1">
      <c r="A9" s="20">
        <v>1</v>
      </c>
      <c r="B9" s="4">
        <v>2</v>
      </c>
      <c r="C9" s="4">
        <v>3</v>
      </c>
      <c r="D9" s="4">
        <v>4</v>
      </c>
      <c r="E9" s="5">
        <v>5</v>
      </c>
      <c r="F9" s="4">
        <v>6</v>
      </c>
      <c r="G9" s="4">
        <v>7</v>
      </c>
      <c r="H9" s="21">
        <v>8</v>
      </c>
    </row>
    <row r="10" spans="1:8" ht="13.5" thickTop="1">
      <c r="A10" s="22">
        <v>1</v>
      </c>
      <c r="B10" s="11" t="s">
        <v>39</v>
      </c>
      <c r="C10" s="13" t="s">
        <v>27</v>
      </c>
      <c r="D10" s="46">
        <v>224.98</v>
      </c>
      <c r="E10" s="7">
        <v>440.97</v>
      </c>
      <c r="F10" s="8">
        <f>426.76+64.8</f>
        <v>491.56</v>
      </c>
      <c r="G10" s="14">
        <f>E10-F10</f>
        <v>-50.589999999999975</v>
      </c>
      <c r="H10" s="23">
        <f>D10+E10-F10+H11</f>
        <v>202.97000000000003</v>
      </c>
    </row>
    <row r="11" spans="1:8">
      <c r="A11" s="22"/>
      <c r="B11" s="11" t="s">
        <v>38</v>
      </c>
      <c r="C11" s="13" t="s">
        <v>27</v>
      </c>
      <c r="D11" s="46">
        <v>93.38</v>
      </c>
      <c r="E11" s="7"/>
      <c r="F11" s="8">
        <v>64.8</v>
      </c>
      <c r="G11" s="14">
        <f>E11-F11</f>
        <v>-64.8</v>
      </c>
      <c r="H11" s="23">
        <f>D11+E11-F11</f>
        <v>28.58</v>
      </c>
    </row>
    <row r="12" spans="1:8">
      <c r="A12" s="22">
        <v>2</v>
      </c>
      <c r="B12" s="11" t="s">
        <v>5</v>
      </c>
      <c r="C12" s="13" t="s">
        <v>27</v>
      </c>
      <c r="D12" s="46">
        <v>38.5</v>
      </c>
      <c r="E12" s="7">
        <v>109.23</v>
      </c>
      <c r="F12" s="8">
        <v>108.03</v>
      </c>
      <c r="G12" s="14">
        <f t="shared" ref="G12:G17" si="0">E12-F12</f>
        <v>1.2000000000000028</v>
      </c>
      <c r="H12" s="23">
        <f t="shared" ref="H12:H17" si="1">D12+E12-F12</f>
        <v>39.700000000000017</v>
      </c>
    </row>
    <row r="13" spans="1:8">
      <c r="A13" s="22">
        <v>3</v>
      </c>
      <c r="B13" s="12" t="s">
        <v>6</v>
      </c>
      <c r="C13" s="13" t="s">
        <v>27</v>
      </c>
      <c r="D13" s="46">
        <v>31.83</v>
      </c>
      <c r="E13" s="7">
        <v>90.24</v>
      </c>
      <c r="F13" s="8">
        <v>89.32</v>
      </c>
      <c r="G13" s="14">
        <f t="shared" si="0"/>
        <v>0.92000000000000171</v>
      </c>
      <c r="H13" s="23">
        <f t="shared" si="1"/>
        <v>32.75</v>
      </c>
    </row>
    <row r="14" spans="1:8">
      <c r="A14" s="22">
        <v>4</v>
      </c>
      <c r="B14" s="12" t="s">
        <v>7</v>
      </c>
      <c r="C14" s="13" t="s">
        <v>27</v>
      </c>
      <c r="D14" s="46">
        <v>19.48</v>
      </c>
      <c r="E14" s="7">
        <v>55.58</v>
      </c>
      <c r="F14" s="8">
        <v>54.99</v>
      </c>
      <c r="G14" s="14">
        <f t="shared" si="0"/>
        <v>0.58999999999999631</v>
      </c>
      <c r="H14" s="23">
        <f t="shared" si="1"/>
        <v>20.07</v>
      </c>
    </row>
    <row r="15" spans="1:8">
      <c r="A15" s="22">
        <v>5</v>
      </c>
      <c r="B15" s="12" t="s">
        <v>8</v>
      </c>
      <c r="C15" s="13" t="s">
        <v>27</v>
      </c>
      <c r="D15" s="46">
        <v>21.06</v>
      </c>
      <c r="E15" s="7">
        <v>57.25</v>
      </c>
      <c r="F15" s="8">
        <v>54.68</v>
      </c>
      <c r="G15" s="14">
        <f t="shared" si="0"/>
        <v>2.5700000000000003</v>
      </c>
      <c r="H15" s="23">
        <f t="shared" si="1"/>
        <v>23.630000000000003</v>
      </c>
    </row>
    <row r="16" spans="1:8">
      <c r="A16" s="22">
        <v>6</v>
      </c>
      <c r="B16" s="12" t="s">
        <v>9</v>
      </c>
      <c r="C16" s="13" t="s">
        <v>27</v>
      </c>
      <c r="D16" s="46">
        <v>17.149999999999999</v>
      </c>
      <c r="E16" s="7">
        <v>64.73</v>
      </c>
      <c r="F16" s="8">
        <v>64.209999999999994</v>
      </c>
      <c r="G16" s="14">
        <f t="shared" si="0"/>
        <v>0.52000000000001023</v>
      </c>
      <c r="H16" s="23">
        <f t="shared" si="1"/>
        <v>17.670000000000002</v>
      </c>
    </row>
    <row r="17" spans="1:8">
      <c r="A17" s="22">
        <v>7</v>
      </c>
      <c r="B17" s="12" t="s">
        <v>10</v>
      </c>
      <c r="C17" s="13" t="s">
        <v>27</v>
      </c>
      <c r="D17" s="46"/>
      <c r="E17" s="7"/>
      <c r="F17" s="8"/>
      <c r="G17" s="14">
        <f t="shared" si="0"/>
        <v>0</v>
      </c>
      <c r="H17" s="23">
        <f t="shared" si="1"/>
        <v>0</v>
      </c>
    </row>
    <row r="18" spans="1:8" ht="13.5" thickBot="1">
      <c r="A18" s="24"/>
      <c r="B18" s="25" t="s">
        <v>11</v>
      </c>
      <c r="C18" s="13" t="s">
        <v>27</v>
      </c>
      <c r="D18" s="26">
        <f>SUM(D10:D17)-D11</f>
        <v>353</v>
      </c>
      <c r="E18" s="26">
        <f>SUM(E10:E17)</f>
        <v>818.00000000000011</v>
      </c>
      <c r="F18" s="26">
        <f>SUM(F10:F17)-F11</f>
        <v>862.79000000000008</v>
      </c>
      <c r="G18" s="26">
        <f>SUM(G10:G17)-G11</f>
        <v>-44.789999999999978</v>
      </c>
      <c r="H18" s="27">
        <f>SUM(H10:H17)-H11-H11</f>
        <v>308.21000000000004</v>
      </c>
    </row>
    <row r="19" spans="1:8" ht="13.5" thickBot="1">
      <c r="A19" s="67" t="s">
        <v>44</v>
      </c>
      <c r="B19" s="67"/>
      <c r="C19" s="67"/>
      <c r="D19" s="67"/>
      <c r="E19" s="67"/>
      <c r="F19" s="67"/>
      <c r="G19" s="67"/>
      <c r="H19" s="67"/>
    </row>
    <row r="20" spans="1:8">
      <c r="A20" s="28">
        <v>1</v>
      </c>
      <c r="B20" s="29" t="s">
        <v>17</v>
      </c>
      <c r="C20" s="30" t="s">
        <v>13</v>
      </c>
      <c r="D20" s="64"/>
      <c r="E20" s="64"/>
      <c r="F20" s="64"/>
      <c r="G20" s="64"/>
      <c r="H20" s="17">
        <v>24941</v>
      </c>
    </row>
    <row r="21" spans="1:8">
      <c r="A21" s="22">
        <v>2</v>
      </c>
      <c r="B21" s="2" t="s">
        <v>18</v>
      </c>
      <c r="C21" s="19" t="s">
        <v>19</v>
      </c>
      <c r="D21" s="65"/>
      <c r="E21" s="65"/>
      <c r="F21" s="65"/>
      <c r="G21" s="65"/>
      <c r="H21" s="31">
        <v>19109</v>
      </c>
    </row>
    <row r="22" spans="1:8">
      <c r="A22" s="22">
        <v>3</v>
      </c>
      <c r="B22" s="2" t="s">
        <v>20</v>
      </c>
      <c r="C22" s="19" t="s">
        <v>22</v>
      </c>
      <c r="D22" s="65"/>
      <c r="E22" s="65"/>
      <c r="F22" s="65"/>
      <c r="G22" s="65"/>
      <c r="H22" s="31">
        <v>374.16</v>
      </c>
    </row>
    <row r="23" spans="1:8">
      <c r="A23" s="22">
        <v>4</v>
      </c>
      <c r="B23" s="2" t="s">
        <v>21</v>
      </c>
      <c r="C23" s="19" t="s">
        <v>22</v>
      </c>
      <c r="D23" s="65"/>
      <c r="E23" s="65"/>
      <c r="F23" s="65"/>
      <c r="G23" s="65"/>
      <c r="H23" s="31">
        <v>35</v>
      </c>
    </row>
    <row r="24" spans="1:8">
      <c r="A24" s="22">
        <v>5</v>
      </c>
      <c r="B24" s="2" t="s">
        <v>32</v>
      </c>
      <c r="C24" s="19" t="s">
        <v>23</v>
      </c>
      <c r="D24" s="65"/>
      <c r="E24" s="65"/>
      <c r="F24" s="65"/>
      <c r="G24" s="65"/>
      <c r="H24" s="31">
        <v>105</v>
      </c>
    </row>
    <row r="25" spans="1:8" ht="13.5" thickBot="1">
      <c r="A25" s="32">
        <v>6</v>
      </c>
      <c r="B25" s="33" t="s">
        <v>33</v>
      </c>
      <c r="C25" s="34" t="s">
        <v>23</v>
      </c>
      <c r="D25" s="66"/>
      <c r="E25" s="66"/>
      <c r="F25" s="66"/>
      <c r="G25" s="66"/>
      <c r="H25" s="18">
        <v>105</v>
      </c>
    </row>
    <row r="26" spans="1:8" ht="13.5" thickBot="1">
      <c r="A26" s="63" t="s">
        <v>24</v>
      </c>
      <c r="B26" s="63"/>
      <c r="C26" s="63"/>
      <c r="D26" s="63"/>
      <c r="E26" s="63"/>
      <c r="F26" s="63"/>
      <c r="G26" s="63"/>
      <c r="H26" s="63"/>
    </row>
    <row r="27" spans="1:8" ht="13.5" thickBot="1">
      <c r="A27" s="28">
        <v>1</v>
      </c>
      <c r="B27" s="29" t="s">
        <v>45</v>
      </c>
      <c r="C27" s="30" t="s">
        <v>27</v>
      </c>
      <c r="D27" s="35"/>
      <c r="E27" s="17">
        <v>2.93</v>
      </c>
    </row>
    <row r="28" spans="1:8" ht="13.5" thickBot="1">
      <c r="A28" s="22">
        <v>2</v>
      </c>
      <c r="B28" s="2" t="s">
        <v>46</v>
      </c>
      <c r="C28" s="30" t="s">
        <v>27</v>
      </c>
      <c r="D28" s="6"/>
      <c r="E28" s="31">
        <v>6.59</v>
      </c>
    </row>
    <row r="29" spans="1:8" ht="13.5" thickBot="1">
      <c r="A29" s="32"/>
      <c r="B29" s="36"/>
      <c r="C29" s="30" t="s">
        <v>27</v>
      </c>
      <c r="D29" s="36"/>
      <c r="E29" s="18">
        <f>E27+E28</f>
        <v>9.52</v>
      </c>
    </row>
    <row r="30" spans="1:8">
      <c r="A30" s="41"/>
      <c r="B30" s="44" t="s">
        <v>40</v>
      </c>
      <c r="C30" s="43"/>
      <c r="D30" s="42"/>
      <c r="E30" s="42"/>
    </row>
    <row r="31" spans="1:8">
      <c r="A31" s="41"/>
      <c r="B31" s="44" t="s">
        <v>47</v>
      </c>
      <c r="C31" s="43"/>
      <c r="D31" s="42"/>
      <c r="E31" s="42"/>
    </row>
    <row r="32" spans="1:8">
      <c r="A32" s="47"/>
      <c r="C32" s="47"/>
    </row>
    <row r="33" spans="1:8" ht="15.75">
      <c r="A33" s="9"/>
      <c r="B33" s="59"/>
      <c r="C33" s="52"/>
      <c r="D33" s="59"/>
      <c r="E33" s="59"/>
      <c r="F33" s="1"/>
      <c r="G33" s="1"/>
      <c r="H33" s="1"/>
    </row>
    <row r="34" spans="1:8" ht="15">
      <c r="A34" s="47"/>
      <c r="B34" s="60"/>
      <c r="C34" s="61"/>
      <c r="D34" s="60"/>
      <c r="E34" s="60"/>
    </row>
    <row r="35" spans="1:8">
      <c r="A35" s="47"/>
      <c r="C35" s="47"/>
    </row>
    <row r="36" spans="1:8">
      <c r="A36" s="47"/>
      <c r="C36" s="47"/>
    </row>
    <row r="37" spans="1:8" ht="15.75">
      <c r="A37" s="47"/>
      <c r="B37" s="59" t="s">
        <v>25</v>
      </c>
      <c r="C37" s="52"/>
      <c r="D37" s="59"/>
      <c r="E37" s="59" t="s">
        <v>26</v>
      </c>
      <c r="F37" s="1"/>
    </row>
    <row r="38" spans="1:8" ht="15">
      <c r="B38" s="60"/>
      <c r="C38" s="61"/>
      <c r="D38" s="60"/>
      <c r="E38" s="60"/>
    </row>
  </sheetData>
  <mergeCells count="17">
    <mergeCell ref="B3:H3"/>
    <mergeCell ref="B6:H6"/>
    <mergeCell ref="A7:A8"/>
    <mergeCell ref="B7:B8"/>
    <mergeCell ref="C7:C8"/>
    <mergeCell ref="D7:D8"/>
    <mergeCell ref="E7:F7"/>
    <mergeCell ref="G7:G8"/>
    <mergeCell ref="H7:H8"/>
    <mergeCell ref="D24:G24"/>
    <mergeCell ref="D25:G25"/>
    <mergeCell ref="A26:H26"/>
    <mergeCell ref="A19:H19"/>
    <mergeCell ref="D20:G20"/>
    <mergeCell ref="D21:G21"/>
    <mergeCell ref="D22:G22"/>
    <mergeCell ref="D23:G23"/>
  </mergeCells>
  <pageMargins left="0.74803149606299213" right="0.74803149606299213" top="0.43" bottom="0.76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H39"/>
  <sheetViews>
    <sheetView workbookViewId="0">
      <selection activeCell="A38" sqref="A1:XFD38"/>
    </sheetView>
  </sheetViews>
  <sheetFormatPr defaultRowHeight="12.75"/>
  <cols>
    <col min="2" max="2" width="42.5703125" customWidth="1"/>
    <col min="3" max="3" width="11.28515625" customWidth="1"/>
    <col min="4" max="4" width="15.7109375" customWidth="1"/>
    <col min="5" max="5" width="12.85546875" customWidth="1"/>
    <col min="6" max="6" width="13.5703125" customWidth="1"/>
    <col min="7" max="7" width="17.42578125" customWidth="1"/>
    <col min="8" max="8" width="16.85546875" customWidth="1"/>
  </cols>
  <sheetData>
    <row r="2" spans="1:8" ht="15.75">
      <c r="A2" s="49"/>
      <c r="B2" s="68" t="s">
        <v>48</v>
      </c>
      <c r="C2" s="68"/>
      <c r="D2" s="68"/>
      <c r="E2" s="68"/>
      <c r="F2" s="68"/>
      <c r="G2" s="68"/>
      <c r="H2" s="68"/>
    </row>
    <row r="3" spans="1:8">
      <c r="A3" s="49"/>
      <c r="B3" s="15" t="s">
        <v>12</v>
      </c>
      <c r="C3" s="37">
        <v>2925.75</v>
      </c>
      <c r="D3" s="15" t="s">
        <v>13</v>
      </c>
      <c r="E3" s="49"/>
      <c r="F3" s="49"/>
      <c r="G3" s="49"/>
      <c r="H3" s="49"/>
    </row>
    <row r="4" spans="1:8">
      <c r="A4" s="9"/>
      <c r="B4" s="15" t="s">
        <v>14</v>
      </c>
      <c r="C4" s="37">
        <v>171</v>
      </c>
      <c r="D4" s="15" t="s">
        <v>15</v>
      </c>
      <c r="E4" s="16"/>
      <c r="F4" s="16"/>
      <c r="G4" s="16"/>
      <c r="H4" s="16"/>
    </row>
    <row r="5" spans="1:8" ht="13.5" thickBot="1">
      <c r="A5" s="49"/>
      <c r="B5" s="69"/>
      <c r="C5" s="69"/>
      <c r="D5" s="69"/>
      <c r="E5" s="69"/>
      <c r="F5" s="69"/>
      <c r="G5" s="69"/>
      <c r="H5" s="69"/>
    </row>
    <row r="6" spans="1:8">
      <c r="A6" s="70" t="s">
        <v>1</v>
      </c>
      <c r="B6" s="72" t="s">
        <v>0</v>
      </c>
      <c r="C6" s="72" t="s">
        <v>2</v>
      </c>
      <c r="D6" s="74" t="s">
        <v>50</v>
      </c>
      <c r="E6" s="72" t="s">
        <v>3</v>
      </c>
      <c r="F6" s="72"/>
      <c r="G6" s="74" t="s">
        <v>51</v>
      </c>
      <c r="H6" s="76" t="s">
        <v>42</v>
      </c>
    </row>
    <row r="7" spans="1:8" ht="81" customHeight="1">
      <c r="A7" s="71"/>
      <c r="B7" s="73"/>
      <c r="C7" s="73"/>
      <c r="D7" s="73"/>
      <c r="E7" s="50" t="s">
        <v>4</v>
      </c>
      <c r="F7" s="53" t="s">
        <v>43</v>
      </c>
      <c r="G7" s="73"/>
      <c r="H7" s="75"/>
    </row>
    <row r="8" spans="1:8" ht="13.5" thickBot="1">
      <c r="A8" s="20">
        <v>1</v>
      </c>
      <c r="B8" s="4">
        <v>2</v>
      </c>
      <c r="C8" s="4">
        <v>3</v>
      </c>
      <c r="D8" s="4">
        <v>4</v>
      </c>
      <c r="E8" s="5">
        <v>5</v>
      </c>
      <c r="F8" s="4">
        <v>6</v>
      </c>
      <c r="G8" s="4">
        <v>7</v>
      </c>
      <c r="H8" s="21">
        <v>8</v>
      </c>
    </row>
    <row r="9" spans="1:8" ht="13.5" thickTop="1">
      <c r="A9" s="22">
        <v>1</v>
      </c>
      <c r="B9" s="11" t="s">
        <v>39</v>
      </c>
      <c r="C9" s="13" t="s">
        <v>27</v>
      </c>
      <c r="D9" s="51">
        <v>522.76</v>
      </c>
      <c r="E9" s="7">
        <f>400.38</f>
        <v>400.38</v>
      </c>
      <c r="F9" s="8">
        <f>394.93+21.77</f>
        <v>416.7</v>
      </c>
      <c r="G9" s="14">
        <f>E9-F9</f>
        <v>-16.319999999999993</v>
      </c>
      <c r="H9" s="23">
        <f>D9+E9-F9+H10</f>
        <v>798.43000000000006</v>
      </c>
    </row>
    <row r="10" spans="1:8">
      <c r="A10" s="22"/>
      <c r="B10" s="11" t="s">
        <v>37</v>
      </c>
      <c r="C10" s="13" t="s">
        <v>27</v>
      </c>
      <c r="D10" s="51">
        <v>313.76</v>
      </c>
      <c r="E10" s="7"/>
      <c r="F10" s="8">
        <f>21.77</f>
        <v>21.77</v>
      </c>
      <c r="G10" s="14"/>
      <c r="H10" s="23">
        <f>D10-F10</f>
        <v>291.99</v>
      </c>
    </row>
    <row r="11" spans="1:8">
      <c r="A11" s="22">
        <v>2</v>
      </c>
      <c r="B11" s="11" t="s">
        <v>5</v>
      </c>
      <c r="C11" s="13" t="s">
        <v>27</v>
      </c>
      <c r="D11" s="51">
        <v>57.2</v>
      </c>
      <c r="E11" s="7">
        <v>109.1</v>
      </c>
      <c r="F11" s="8">
        <v>104.55</v>
      </c>
      <c r="G11" s="14">
        <f t="shared" ref="G11:G16" si="0">E11-F11</f>
        <v>4.5499999999999972</v>
      </c>
      <c r="H11" s="23">
        <f t="shared" ref="H11:H16" si="1">D11+E11-F11</f>
        <v>61.750000000000014</v>
      </c>
    </row>
    <row r="12" spans="1:8">
      <c r="A12" s="22">
        <v>3</v>
      </c>
      <c r="B12" s="12" t="s">
        <v>6</v>
      </c>
      <c r="C12" s="13" t="s">
        <v>27</v>
      </c>
      <c r="D12" s="51">
        <v>46.82</v>
      </c>
      <c r="E12" s="7">
        <v>90.13</v>
      </c>
      <c r="F12" s="8">
        <v>86.48</v>
      </c>
      <c r="G12" s="14">
        <f t="shared" si="0"/>
        <v>3.6499999999999915</v>
      </c>
      <c r="H12" s="23">
        <f t="shared" si="1"/>
        <v>50.469999999999985</v>
      </c>
    </row>
    <row r="13" spans="1:8">
      <c r="A13" s="22">
        <v>4</v>
      </c>
      <c r="B13" s="12" t="s">
        <v>7</v>
      </c>
      <c r="C13" s="13" t="s">
        <v>27</v>
      </c>
      <c r="D13" s="51">
        <v>27.84</v>
      </c>
      <c r="E13" s="7">
        <v>55.52</v>
      </c>
      <c r="F13" s="8">
        <v>53.49</v>
      </c>
      <c r="G13" s="14">
        <f t="shared" si="0"/>
        <v>2.0300000000000011</v>
      </c>
      <c r="H13" s="23">
        <f t="shared" si="1"/>
        <v>29.869999999999997</v>
      </c>
    </row>
    <row r="14" spans="1:8">
      <c r="A14" s="22">
        <v>5</v>
      </c>
      <c r="B14" s="12" t="s">
        <v>8</v>
      </c>
      <c r="C14" s="13" t="s">
        <v>27</v>
      </c>
      <c r="D14" s="51">
        <v>23.16</v>
      </c>
      <c r="E14" s="7">
        <v>51.28</v>
      </c>
      <c r="F14" s="8">
        <v>46.62</v>
      </c>
      <c r="G14" s="14">
        <f t="shared" si="0"/>
        <v>4.6600000000000037</v>
      </c>
      <c r="H14" s="23">
        <f t="shared" si="1"/>
        <v>27.82</v>
      </c>
    </row>
    <row r="15" spans="1:8">
      <c r="A15" s="22">
        <v>6</v>
      </c>
      <c r="B15" s="12" t="s">
        <v>9</v>
      </c>
      <c r="C15" s="13" t="s">
        <v>27</v>
      </c>
      <c r="D15" s="51">
        <v>30.85</v>
      </c>
      <c r="E15" s="7">
        <v>64.650000000000006</v>
      </c>
      <c r="F15" s="8">
        <v>63.6</v>
      </c>
      <c r="G15" s="14">
        <f t="shared" si="0"/>
        <v>1.0500000000000043</v>
      </c>
      <c r="H15" s="23">
        <f t="shared" si="1"/>
        <v>31.9</v>
      </c>
    </row>
    <row r="16" spans="1:8">
      <c r="A16" s="22">
        <v>7</v>
      </c>
      <c r="B16" s="12" t="s">
        <v>49</v>
      </c>
      <c r="C16" s="13" t="s">
        <v>27</v>
      </c>
      <c r="D16" s="51"/>
      <c r="E16" s="7">
        <v>40.04</v>
      </c>
      <c r="F16" s="8">
        <v>23.78</v>
      </c>
      <c r="G16" s="14">
        <f t="shared" si="0"/>
        <v>16.259999999999998</v>
      </c>
      <c r="H16" s="23">
        <f t="shared" si="1"/>
        <v>16.259999999999998</v>
      </c>
    </row>
    <row r="17" spans="1:8" ht="13.5" thickBot="1">
      <c r="A17" s="24"/>
      <c r="B17" s="25" t="s">
        <v>11</v>
      </c>
      <c r="C17" s="13" t="s">
        <v>27</v>
      </c>
      <c r="D17" s="26">
        <f>SUM(D9:D16)-D10</f>
        <v>708.63000000000011</v>
      </c>
      <c r="E17" s="26">
        <f>SUM(E9:E16)</f>
        <v>811.09999999999991</v>
      </c>
      <c r="F17" s="26">
        <f>SUM(F9:F16)-F10</f>
        <v>795.22</v>
      </c>
      <c r="G17" s="26">
        <f>SUM(G9:G16)</f>
        <v>15.880000000000003</v>
      </c>
      <c r="H17" s="27">
        <f>SUM(H9:H16)-H10-H10</f>
        <v>724.51</v>
      </c>
    </row>
    <row r="18" spans="1:8" ht="13.5" thickBot="1">
      <c r="A18" s="67" t="s">
        <v>16</v>
      </c>
      <c r="B18" s="67"/>
      <c r="C18" s="67"/>
      <c r="D18" s="67"/>
      <c r="E18" s="67"/>
      <c r="F18" s="67"/>
      <c r="G18" s="67"/>
      <c r="H18" s="67"/>
    </row>
    <row r="19" spans="1:8">
      <c r="A19" s="28">
        <v>1</v>
      </c>
      <c r="B19" s="29" t="s">
        <v>17</v>
      </c>
      <c r="C19" s="30" t="s">
        <v>13</v>
      </c>
      <c r="D19" s="64"/>
      <c r="E19" s="64"/>
      <c r="F19" s="64"/>
      <c r="G19" s="64"/>
      <c r="H19" s="17">
        <v>10558</v>
      </c>
    </row>
    <row r="20" spans="1:8">
      <c r="A20" s="22">
        <v>2</v>
      </c>
      <c r="B20" s="2" t="s">
        <v>18</v>
      </c>
      <c r="C20" s="19" t="s">
        <v>19</v>
      </c>
      <c r="D20" s="65"/>
      <c r="E20" s="65"/>
      <c r="F20" s="65"/>
      <c r="G20" s="65"/>
      <c r="H20" s="31">
        <v>22971</v>
      </c>
    </row>
    <row r="21" spans="1:8">
      <c r="A21" s="22">
        <v>3</v>
      </c>
      <c r="B21" s="2" t="s">
        <v>20</v>
      </c>
      <c r="C21" s="19" t="s">
        <v>22</v>
      </c>
      <c r="D21" s="65"/>
      <c r="E21" s="65"/>
      <c r="F21" s="65"/>
      <c r="G21" s="65"/>
      <c r="H21" s="31">
        <v>354.84</v>
      </c>
    </row>
    <row r="22" spans="1:8">
      <c r="A22" s="22">
        <v>4</v>
      </c>
      <c r="B22" s="2" t="s">
        <v>21</v>
      </c>
      <c r="C22" s="19" t="s">
        <v>22</v>
      </c>
      <c r="D22" s="65"/>
      <c r="E22" s="65"/>
      <c r="F22" s="65"/>
      <c r="G22" s="65"/>
      <c r="H22" s="31">
        <v>34.5</v>
      </c>
    </row>
    <row r="23" spans="1:8">
      <c r="A23" s="22">
        <v>5</v>
      </c>
      <c r="B23" s="2" t="s">
        <v>34</v>
      </c>
      <c r="C23" s="19" t="s">
        <v>23</v>
      </c>
      <c r="D23" s="65"/>
      <c r="E23" s="65"/>
      <c r="F23" s="65"/>
      <c r="G23" s="65"/>
      <c r="H23" s="31">
        <v>88</v>
      </c>
    </row>
    <row r="24" spans="1:8" ht="13.5" thickBot="1">
      <c r="A24" s="32">
        <v>6</v>
      </c>
      <c r="B24" s="33" t="s">
        <v>31</v>
      </c>
      <c r="C24" s="34" t="s">
        <v>23</v>
      </c>
      <c r="D24" s="66"/>
      <c r="E24" s="66"/>
      <c r="F24" s="66"/>
      <c r="G24" s="66"/>
      <c r="H24" s="18">
        <v>88</v>
      </c>
    </row>
    <row r="25" spans="1:8" ht="13.5" thickBot="1">
      <c r="A25" s="63" t="s">
        <v>24</v>
      </c>
      <c r="B25" s="63"/>
      <c r="C25" s="63"/>
      <c r="D25" s="63"/>
      <c r="E25" s="63"/>
      <c r="F25" s="63"/>
      <c r="G25" s="63"/>
      <c r="H25" s="63"/>
    </row>
    <row r="26" spans="1:8" ht="13.5" thickBot="1">
      <c r="A26" s="28">
        <v>1</v>
      </c>
      <c r="B26" s="29" t="s">
        <v>52</v>
      </c>
      <c r="C26" s="30" t="s">
        <v>27</v>
      </c>
      <c r="D26" s="35"/>
      <c r="E26" s="17">
        <v>1.51</v>
      </c>
      <c r="F26" s="3"/>
      <c r="G26" s="3"/>
      <c r="H26" s="3"/>
    </row>
    <row r="27" spans="1:8" ht="13.5" thickBot="1">
      <c r="A27" s="22">
        <v>2</v>
      </c>
      <c r="B27" s="2" t="s">
        <v>53</v>
      </c>
      <c r="C27" s="30" t="s">
        <v>27</v>
      </c>
      <c r="D27" s="6"/>
      <c r="E27" s="31">
        <v>10.84</v>
      </c>
      <c r="F27" s="3"/>
      <c r="G27" s="3"/>
      <c r="H27" s="3"/>
    </row>
    <row r="28" spans="1:8" ht="13.5" thickBot="1">
      <c r="A28" s="22">
        <v>3</v>
      </c>
      <c r="B28" s="2" t="s">
        <v>54</v>
      </c>
      <c r="C28" s="30" t="s">
        <v>27</v>
      </c>
      <c r="D28" s="6"/>
      <c r="E28" s="31">
        <v>37.82</v>
      </c>
      <c r="F28" s="3"/>
      <c r="G28" s="3"/>
      <c r="H28" s="3"/>
    </row>
    <row r="29" spans="1:8" ht="13.5" thickBot="1">
      <c r="A29" s="22">
        <v>4</v>
      </c>
      <c r="B29" s="2" t="s">
        <v>30</v>
      </c>
      <c r="C29" s="30" t="s">
        <v>27</v>
      </c>
      <c r="D29" s="6"/>
      <c r="E29" s="31">
        <v>3.26</v>
      </c>
      <c r="F29" s="3"/>
      <c r="G29" s="3"/>
      <c r="H29" s="3"/>
    </row>
    <row r="30" spans="1:8" ht="13.5" thickBot="1">
      <c r="A30" s="32"/>
      <c r="B30" s="39" t="s">
        <v>28</v>
      </c>
      <c r="C30" s="30" t="s">
        <v>27</v>
      </c>
      <c r="D30" s="36"/>
      <c r="E30" s="18">
        <f>SUM(E26:E29)</f>
        <v>53.43</v>
      </c>
      <c r="F30" s="3"/>
      <c r="G30" s="3"/>
      <c r="H30" s="3"/>
    </row>
    <row r="31" spans="1:8">
      <c r="A31" s="41"/>
      <c r="B31" s="44" t="s">
        <v>40</v>
      </c>
      <c r="C31" s="43"/>
      <c r="D31" s="42"/>
      <c r="E31" s="42"/>
      <c r="F31" s="3"/>
      <c r="G31" s="3"/>
      <c r="H31" s="3"/>
    </row>
    <row r="32" spans="1:8">
      <c r="A32" s="41"/>
      <c r="B32" s="45" t="s">
        <v>55</v>
      </c>
      <c r="C32" s="43"/>
      <c r="D32" s="42"/>
      <c r="E32" s="42"/>
      <c r="F32" s="3"/>
      <c r="G32" s="3"/>
      <c r="H32" s="3"/>
    </row>
    <row r="33" spans="1:8">
      <c r="A33" s="49"/>
      <c r="B33" s="3"/>
      <c r="C33" s="49"/>
      <c r="D33" s="3"/>
      <c r="E33" s="3"/>
      <c r="F33" s="3"/>
      <c r="G33" s="3"/>
      <c r="H33" s="3"/>
    </row>
    <row r="34" spans="1:8" ht="15">
      <c r="A34" s="9"/>
      <c r="B34" s="55"/>
      <c r="C34" s="56"/>
      <c r="D34" s="55"/>
      <c r="E34" s="55"/>
      <c r="F34" s="55"/>
      <c r="G34" s="1"/>
      <c r="H34" s="1"/>
    </row>
    <row r="35" spans="1:8" ht="14.25">
      <c r="A35" s="49"/>
      <c r="B35" s="57"/>
      <c r="C35" s="58"/>
      <c r="D35" s="57"/>
      <c r="E35" s="57"/>
      <c r="F35" s="57"/>
      <c r="G35" s="3"/>
      <c r="H35" s="3"/>
    </row>
    <row r="38" spans="1:8" ht="15.75">
      <c r="B38" s="59" t="s">
        <v>25</v>
      </c>
      <c r="C38" s="52"/>
      <c r="D38" s="59"/>
      <c r="E38" s="59" t="s">
        <v>26</v>
      </c>
    </row>
    <row r="39" spans="1:8" ht="15">
      <c r="B39" s="60"/>
      <c r="C39" s="61"/>
      <c r="D39" s="60"/>
      <c r="E39" s="60"/>
    </row>
  </sheetData>
  <mergeCells count="17">
    <mergeCell ref="D23:G23"/>
    <mergeCell ref="D24:G24"/>
    <mergeCell ref="A25:H25"/>
    <mergeCell ref="A18:H18"/>
    <mergeCell ref="D19:G19"/>
    <mergeCell ref="D20:G20"/>
    <mergeCell ref="D21:G21"/>
    <mergeCell ref="D22:G22"/>
    <mergeCell ref="B2:H2"/>
    <mergeCell ref="B5:H5"/>
    <mergeCell ref="A6:A7"/>
    <mergeCell ref="B6:B7"/>
    <mergeCell ref="C6:C7"/>
    <mergeCell ref="D6:D7"/>
    <mergeCell ref="E6:F6"/>
    <mergeCell ref="G6:G7"/>
    <mergeCell ref="H6:H7"/>
  </mergeCells>
  <pageMargins left="0.70866141732283472" right="0.70866141732283472" top="0.15748031496062992" bottom="0.15748031496062992" header="0.31496062992125984" footer="0.31496062992125984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tabSelected="1" workbookViewId="0">
      <selection activeCell="A24" sqref="A24:H24"/>
    </sheetView>
  </sheetViews>
  <sheetFormatPr defaultRowHeight="12.75"/>
  <cols>
    <col min="2" max="2" width="43.140625" customWidth="1"/>
    <col min="4" max="4" width="17" customWidth="1"/>
    <col min="5" max="5" width="14" customWidth="1"/>
    <col min="6" max="6" width="11.28515625" customWidth="1"/>
    <col min="7" max="7" width="17.85546875" customWidth="1"/>
    <col min="8" max="8" width="11.28515625" customWidth="1"/>
  </cols>
  <sheetData>
    <row r="1" spans="1:8" ht="15.75">
      <c r="A1" s="49"/>
      <c r="B1" s="68" t="s">
        <v>56</v>
      </c>
      <c r="C1" s="68"/>
      <c r="D1" s="68"/>
      <c r="E1" s="68"/>
      <c r="F1" s="68"/>
      <c r="G1" s="68"/>
      <c r="H1" s="68"/>
    </row>
    <row r="2" spans="1:8">
      <c r="A2" s="49"/>
      <c r="B2" s="15" t="s">
        <v>12</v>
      </c>
      <c r="C2" s="37">
        <v>3064.7</v>
      </c>
      <c r="D2" s="15" t="s">
        <v>13</v>
      </c>
      <c r="E2" s="49"/>
      <c r="F2" s="49"/>
      <c r="G2" s="49"/>
      <c r="H2" s="49"/>
    </row>
    <row r="3" spans="1:8">
      <c r="A3" s="9"/>
      <c r="B3" s="15" t="s">
        <v>14</v>
      </c>
      <c r="C3" s="37">
        <v>199</v>
      </c>
      <c r="D3" s="15" t="s">
        <v>15</v>
      </c>
      <c r="E3" s="16"/>
      <c r="F3" s="16"/>
      <c r="G3" s="16"/>
      <c r="H3" s="16"/>
    </row>
    <row r="4" spans="1:8" ht="13.5" thickBot="1">
      <c r="A4" s="49"/>
      <c r="B4" s="69"/>
      <c r="C4" s="69"/>
      <c r="D4" s="69"/>
      <c r="E4" s="69"/>
      <c r="F4" s="69"/>
      <c r="G4" s="69"/>
      <c r="H4" s="69"/>
    </row>
    <row r="5" spans="1:8">
      <c r="A5" s="70" t="s">
        <v>1</v>
      </c>
      <c r="B5" s="72" t="s">
        <v>0</v>
      </c>
      <c r="C5" s="72" t="s">
        <v>2</v>
      </c>
      <c r="D5" s="74" t="s">
        <v>50</v>
      </c>
      <c r="E5" s="72" t="s">
        <v>3</v>
      </c>
      <c r="F5" s="72"/>
      <c r="G5" s="74" t="s">
        <v>51</v>
      </c>
      <c r="H5" s="76" t="s">
        <v>42</v>
      </c>
    </row>
    <row r="6" spans="1:8" ht="77.25" customHeight="1">
      <c r="A6" s="71"/>
      <c r="B6" s="73"/>
      <c r="C6" s="73"/>
      <c r="D6" s="73"/>
      <c r="E6" s="50" t="s">
        <v>4</v>
      </c>
      <c r="F6" s="53" t="s">
        <v>43</v>
      </c>
      <c r="G6" s="73"/>
      <c r="H6" s="75"/>
    </row>
    <row r="7" spans="1:8" ht="13.5" thickBot="1">
      <c r="A7" s="20">
        <v>1</v>
      </c>
      <c r="B7" s="4">
        <v>2</v>
      </c>
      <c r="C7" s="4">
        <v>3</v>
      </c>
      <c r="D7" s="4">
        <v>4</v>
      </c>
      <c r="E7" s="5">
        <v>5</v>
      </c>
      <c r="F7" s="4">
        <v>6</v>
      </c>
      <c r="G7" s="4">
        <v>7</v>
      </c>
      <c r="H7" s="21">
        <v>8</v>
      </c>
    </row>
    <row r="8" spans="1:8" ht="13.5" thickTop="1">
      <c r="A8" s="22">
        <v>1</v>
      </c>
      <c r="B8" s="11" t="s">
        <v>39</v>
      </c>
      <c r="C8" s="13" t="s">
        <v>27</v>
      </c>
      <c r="D8" s="51">
        <v>301.10000000000002</v>
      </c>
      <c r="E8" s="7">
        <v>412.01</v>
      </c>
      <c r="F8" s="8">
        <f>373.94+F9</f>
        <v>409.6</v>
      </c>
      <c r="G8" s="14">
        <f>E8-F8</f>
        <v>2.4099999999999682</v>
      </c>
      <c r="H8" s="23">
        <f>D8+E8-F8+H9</f>
        <v>345.26</v>
      </c>
    </row>
    <row r="9" spans="1:8">
      <c r="A9" s="22"/>
      <c r="B9" s="11" t="s">
        <v>37</v>
      </c>
      <c r="C9" s="13" t="s">
        <v>36</v>
      </c>
      <c r="D9" s="51">
        <v>77.41</v>
      </c>
      <c r="E9" s="7"/>
      <c r="F9" s="8">
        <v>35.659999999999997</v>
      </c>
      <c r="G9" s="14"/>
      <c r="H9" s="23">
        <f>D9-F9</f>
        <v>41.75</v>
      </c>
    </row>
    <row r="10" spans="1:8">
      <c r="A10" s="22">
        <v>2</v>
      </c>
      <c r="B10" s="11" t="s">
        <v>5</v>
      </c>
      <c r="C10" s="13" t="s">
        <v>27</v>
      </c>
      <c r="D10" s="51">
        <v>61.82</v>
      </c>
      <c r="E10" s="7">
        <v>112.26</v>
      </c>
      <c r="F10" s="8">
        <v>101.23</v>
      </c>
      <c r="G10" s="14">
        <f t="shared" ref="G10:G15" si="0">E10-F10</f>
        <v>11.030000000000001</v>
      </c>
      <c r="H10" s="23">
        <f t="shared" ref="H10:H15" si="1">D10+E10-F10</f>
        <v>72.850000000000009</v>
      </c>
    </row>
    <row r="11" spans="1:8">
      <c r="A11" s="22">
        <v>3</v>
      </c>
      <c r="B11" s="12" t="s">
        <v>6</v>
      </c>
      <c r="C11" s="13" t="s">
        <v>27</v>
      </c>
      <c r="D11" s="51">
        <v>51.1</v>
      </c>
      <c r="E11" s="7">
        <v>92.74</v>
      </c>
      <c r="F11" s="8">
        <v>83.6</v>
      </c>
      <c r="G11" s="14">
        <f t="shared" si="0"/>
        <v>9.14</v>
      </c>
      <c r="H11" s="23">
        <f t="shared" si="1"/>
        <v>60.240000000000009</v>
      </c>
    </row>
    <row r="12" spans="1:8">
      <c r="A12" s="22">
        <v>4</v>
      </c>
      <c r="B12" s="12" t="s">
        <v>7</v>
      </c>
      <c r="C12" s="13" t="s">
        <v>27</v>
      </c>
      <c r="D12" s="51">
        <v>31.44</v>
      </c>
      <c r="E12" s="7">
        <v>57.13</v>
      </c>
      <c r="F12" s="8">
        <v>51.68</v>
      </c>
      <c r="G12" s="14">
        <f t="shared" si="0"/>
        <v>5.4500000000000028</v>
      </c>
      <c r="H12" s="23">
        <f t="shared" si="1"/>
        <v>36.890000000000008</v>
      </c>
    </row>
    <row r="13" spans="1:8">
      <c r="A13" s="22">
        <v>5</v>
      </c>
      <c r="B13" s="12" t="s">
        <v>8</v>
      </c>
      <c r="C13" s="13" t="s">
        <v>27</v>
      </c>
      <c r="D13" s="51">
        <v>33.36</v>
      </c>
      <c r="E13" s="7">
        <v>42.61</v>
      </c>
      <c r="F13" s="8">
        <v>42.97</v>
      </c>
      <c r="G13" s="14">
        <f t="shared" si="0"/>
        <v>-0.35999999999999943</v>
      </c>
      <c r="H13" s="23">
        <f t="shared" si="1"/>
        <v>33</v>
      </c>
    </row>
    <row r="14" spans="1:8">
      <c r="A14" s="22">
        <v>6</v>
      </c>
      <c r="B14" s="12" t="s">
        <v>9</v>
      </c>
      <c r="C14" s="13" t="s">
        <v>27</v>
      </c>
      <c r="D14" s="51">
        <v>34.24</v>
      </c>
      <c r="E14" s="7">
        <v>67.33</v>
      </c>
      <c r="F14" s="8">
        <v>61.24</v>
      </c>
      <c r="G14" s="14">
        <f t="shared" si="0"/>
        <v>6.0899999999999963</v>
      </c>
      <c r="H14" s="23">
        <f t="shared" si="1"/>
        <v>40.329999999999991</v>
      </c>
    </row>
    <row r="15" spans="1:8">
      <c r="A15" s="22">
        <v>7</v>
      </c>
      <c r="B15" s="12" t="s">
        <v>60</v>
      </c>
      <c r="C15" s="13" t="s">
        <v>27</v>
      </c>
      <c r="D15" s="51"/>
      <c r="E15" s="7">
        <v>61.82</v>
      </c>
      <c r="F15" s="8">
        <v>40.28</v>
      </c>
      <c r="G15" s="14">
        <f t="shared" si="0"/>
        <v>21.54</v>
      </c>
      <c r="H15" s="23">
        <f t="shared" si="1"/>
        <v>21.54</v>
      </c>
    </row>
    <row r="16" spans="1:8" ht="13.5" thickBot="1">
      <c r="A16" s="24"/>
      <c r="B16" s="25" t="s">
        <v>11</v>
      </c>
      <c r="C16" s="13" t="s">
        <v>27</v>
      </c>
      <c r="D16" s="26">
        <f>D8+D10+D11+D12+D13+D14+D15</f>
        <v>513.06000000000006</v>
      </c>
      <c r="E16" s="26">
        <f t="shared" ref="E16:G16" si="2">SUM(E8:E15)</f>
        <v>845.90000000000009</v>
      </c>
      <c r="F16" s="26">
        <f>F8+F10+F11+F12+F13+F14+F15</f>
        <v>790.6</v>
      </c>
      <c r="G16" s="26">
        <f t="shared" si="2"/>
        <v>55.299999999999969</v>
      </c>
      <c r="H16" s="27">
        <f>SUM(H8:H15)-H9-H9</f>
        <v>568.36</v>
      </c>
    </row>
    <row r="17" spans="1:8" ht="13.5" thickBot="1">
      <c r="A17" s="67" t="s">
        <v>44</v>
      </c>
      <c r="B17" s="67"/>
      <c r="C17" s="67"/>
      <c r="D17" s="67"/>
      <c r="E17" s="67"/>
      <c r="F17" s="67"/>
      <c r="G17" s="67"/>
      <c r="H17" s="67"/>
    </row>
    <row r="18" spans="1:8">
      <c r="A18" s="28">
        <v>1</v>
      </c>
      <c r="B18" s="29" t="s">
        <v>17</v>
      </c>
      <c r="C18" s="30" t="s">
        <v>13</v>
      </c>
      <c r="D18" s="64"/>
      <c r="E18" s="64"/>
      <c r="F18" s="64"/>
      <c r="G18" s="64"/>
      <c r="H18" s="17">
        <v>15100</v>
      </c>
    </row>
    <row r="19" spans="1:8">
      <c r="A19" s="22">
        <v>2</v>
      </c>
      <c r="B19" s="2" t="s">
        <v>18</v>
      </c>
      <c r="C19" s="19" t="s">
        <v>19</v>
      </c>
      <c r="D19" s="65"/>
      <c r="E19" s="65"/>
      <c r="F19" s="65"/>
      <c r="G19" s="65"/>
      <c r="H19" s="31">
        <v>19109</v>
      </c>
    </row>
    <row r="20" spans="1:8">
      <c r="A20" s="22">
        <v>3</v>
      </c>
      <c r="B20" s="2" t="s">
        <v>20</v>
      </c>
      <c r="C20" s="19" t="s">
        <v>22</v>
      </c>
      <c r="D20" s="65"/>
      <c r="E20" s="65"/>
      <c r="F20" s="65"/>
      <c r="G20" s="65"/>
      <c r="H20" s="31">
        <v>396</v>
      </c>
    </row>
    <row r="21" spans="1:8">
      <c r="A21" s="22">
        <v>4</v>
      </c>
      <c r="B21" s="2" t="s">
        <v>21</v>
      </c>
      <c r="C21" s="19" t="s">
        <v>22</v>
      </c>
      <c r="D21" s="65"/>
      <c r="E21" s="65"/>
      <c r="F21" s="65"/>
      <c r="G21" s="65"/>
      <c r="H21" s="31">
        <v>39</v>
      </c>
    </row>
    <row r="22" spans="1:8">
      <c r="A22" s="22">
        <v>5</v>
      </c>
      <c r="B22" s="2" t="s">
        <v>32</v>
      </c>
      <c r="C22" s="19" t="s">
        <v>23</v>
      </c>
      <c r="D22" s="65"/>
      <c r="E22" s="65"/>
      <c r="F22" s="65"/>
      <c r="G22" s="65"/>
      <c r="H22" s="31">
        <v>120</v>
      </c>
    </row>
    <row r="23" spans="1:8" ht="13.5" thickBot="1">
      <c r="A23" s="32">
        <v>6</v>
      </c>
      <c r="B23" s="33" t="s">
        <v>31</v>
      </c>
      <c r="C23" s="34" t="s">
        <v>23</v>
      </c>
      <c r="D23" s="66"/>
      <c r="E23" s="66"/>
      <c r="F23" s="66"/>
      <c r="G23" s="66"/>
      <c r="H23" s="18">
        <v>120</v>
      </c>
    </row>
    <row r="24" spans="1:8" ht="13.5" thickBot="1">
      <c r="A24" s="63" t="s">
        <v>24</v>
      </c>
      <c r="B24" s="63"/>
      <c r="C24" s="63"/>
      <c r="D24" s="63"/>
      <c r="E24" s="63"/>
      <c r="F24" s="63"/>
      <c r="G24" s="63"/>
      <c r="H24" s="63"/>
    </row>
    <row r="25" spans="1:8" ht="13.5" thickBot="1">
      <c r="A25" s="28">
        <v>1</v>
      </c>
      <c r="B25" s="29" t="s">
        <v>57</v>
      </c>
      <c r="C25" s="30" t="s">
        <v>27</v>
      </c>
      <c r="D25" s="35"/>
      <c r="E25" s="17">
        <v>21.05</v>
      </c>
      <c r="F25" s="3"/>
      <c r="G25" s="3"/>
      <c r="H25" s="3"/>
    </row>
    <row r="26" spans="1:8" ht="13.5" thickBot="1">
      <c r="A26" s="22">
        <v>2</v>
      </c>
      <c r="B26" s="2" t="s">
        <v>58</v>
      </c>
      <c r="C26" s="30" t="s">
        <v>27</v>
      </c>
      <c r="D26" s="6"/>
      <c r="E26" s="31">
        <v>4.37</v>
      </c>
      <c r="F26" s="3"/>
      <c r="G26" s="3"/>
      <c r="H26" s="3"/>
    </row>
    <row r="27" spans="1:8" ht="13.5" thickBot="1">
      <c r="A27" s="22">
        <v>3</v>
      </c>
      <c r="B27" s="2" t="s">
        <v>59</v>
      </c>
      <c r="C27" s="30" t="s">
        <v>27</v>
      </c>
      <c r="D27" s="6"/>
      <c r="E27" s="31">
        <v>3.53</v>
      </c>
      <c r="F27" s="3"/>
      <c r="G27" s="3"/>
      <c r="H27" s="3"/>
    </row>
    <row r="28" spans="1:8" ht="13.5" thickBot="1">
      <c r="A28" s="32"/>
      <c r="B28" s="39" t="s">
        <v>11</v>
      </c>
      <c r="C28" s="30" t="s">
        <v>27</v>
      </c>
      <c r="D28" s="36"/>
      <c r="E28" s="18">
        <f>SUM(E25:E27)</f>
        <v>28.950000000000003</v>
      </c>
      <c r="F28" s="3"/>
      <c r="G28" s="3"/>
      <c r="H28" s="3"/>
    </row>
    <row r="29" spans="1:8">
      <c r="A29" s="49"/>
      <c r="B29" s="44" t="s">
        <v>40</v>
      </c>
      <c r="C29" s="43"/>
      <c r="D29" s="3"/>
      <c r="E29" s="3"/>
      <c r="F29" s="3"/>
      <c r="G29" s="3"/>
      <c r="H29" s="3"/>
    </row>
    <row r="30" spans="1:8">
      <c r="A30" s="9"/>
      <c r="B30" s="45" t="s">
        <v>61</v>
      </c>
      <c r="C30" s="43"/>
      <c r="D30" s="1"/>
      <c r="E30" s="1"/>
      <c r="F30" s="1"/>
      <c r="G30" s="1"/>
      <c r="H30" s="1"/>
    </row>
    <row r="34" spans="2:5" ht="15">
      <c r="B34" s="55" t="s">
        <v>25</v>
      </c>
      <c r="C34" s="56"/>
      <c r="D34" s="55"/>
      <c r="E34" s="55" t="s">
        <v>26</v>
      </c>
    </row>
    <row r="35" spans="2:5" ht="14.25">
      <c r="B35" s="62"/>
      <c r="C35" s="62"/>
      <c r="D35" s="62"/>
      <c r="E35" s="62"/>
    </row>
  </sheetData>
  <mergeCells count="17">
    <mergeCell ref="D22:G22"/>
    <mergeCell ref="D23:G23"/>
    <mergeCell ref="A24:H24"/>
    <mergeCell ref="A17:H17"/>
    <mergeCell ref="D18:G18"/>
    <mergeCell ref="D19:G19"/>
    <mergeCell ref="D20:G20"/>
    <mergeCell ref="D21:G21"/>
    <mergeCell ref="B1:H1"/>
    <mergeCell ref="B4:H4"/>
    <mergeCell ref="A5:A6"/>
    <mergeCell ref="B5:B6"/>
    <mergeCell ref="C5:C6"/>
    <mergeCell ref="D5:D6"/>
    <mergeCell ref="E5:F5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H37"/>
  <sheetViews>
    <sheetView workbookViewId="0">
      <selection activeCell="A38" sqref="A1:XFD38"/>
    </sheetView>
  </sheetViews>
  <sheetFormatPr defaultRowHeight="12.75"/>
  <cols>
    <col min="2" max="2" width="52" customWidth="1"/>
    <col min="4" max="4" width="16" customWidth="1"/>
    <col min="5" max="5" width="13.28515625" customWidth="1"/>
    <col min="6" max="6" width="13.5703125" customWidth="1"/>
    <col min="7" max="7" width="17.7109375" customWidth="1"/>
    <col min="8" max="8" width="12" customWidth="1"/>
  </cols>
  <sheetData>
    <row r="2" spans="1:8" ht="15.75">
      <c r="A2" s="49"/>
      <c r="B2" s="68" t="s">
        <v>64</v>
      </c>
      <c r="C2" s="68"/>
      <c r="D2" s="68"/>
      <c r="E2" s="68"/>
      <c r="F2" s="68"/>
      <c r="G2" s="68"/>
      <c r="H2" s="68"/>
    </row>
    <row r="3" spans="1:8">
      <c r="A3" s="49"/>
      <c r="B3" s="15" t="s">
        <v>12</v>
      </c>
      <c r="C3" s="37">
        <v>3063.95</v>
      </c>
      <c r="D3" s="15" t="s">
        <v>13</v>
      </c>
      <c r="E3" s="49"/>
      <c r="F3" s="49"/>
      <c r="G3" s="49"/>
      <c r="H3" s="49"/>
    </row>
    <row r="4" spans="1:8">
      <c r="A4" s="9"/>
      <c r="B4" s="15" t="s">
        <v>14</v>
      </c>
      <c r="C4" s="16">
        <v>221</v>
      </c>
      <c r="D4" s="15" t="s">
        <v>15</v>
      </c>
      <c r="E4" s="16"/>
      <c r="F4" s="16"/>
      <c r="G4" s="16"/>
      <c r="H4" s="16"/>
    </row>
    <row r="5" spans="1:8" ht="13.5" thickBot="1">
      <c r="A5" s="49"/>
      <c r="B5" s="69"/>
      <c r="C5" s="69"/>
      <c r="D5" s="69"/>
      <c r="E5" s="69"/>
      <c r="F5" s="69"/>
      <c r="G5" s="69"/>
      <c r="H5" s="69"/>
    </row>
    <row r="6" spans="1:8">
      <c r="A6" s="70" t="s">
        <v>1</v>
      </c>
      <c r="B6" s="72" t="s">
        <v>0</v>
      </c>
      <c r="C6" s="72" t="s">
        <v>2</v>
      </c>
      <c r="D6" s="74" t="s">
        <v>50</v>
      </c>
      <c r="E6" s="72" t="s">
        <v>3</v>
      </c>
      <c r="F6" s="72"/>
      <c r="G6" s="74" t="s">
        <v>51</v>
      </c>
      <c r="H6" s="76" t="s">
        <v>42</v>
      </c>
    </row>
    <row r="7" spans="1:8" ht="75.75" customHeight="1">
      <c r="A7" s="71"/>
      <c r="B7" s="73"/>
      <c r="C7" s="73"/>
      <c r="D7" s="73"/>
      <c r="E7" s="50" t="s">
        <v>4</v>
      </c>
      <c r="F7" s="53" t="s">
        <v>43</v>
      </c>
      <c r="G7" s="73"/>
      <c r="H7" s="75"/>
    </row>
    <row r="8" spans="1:8" ht="13.5" thickBot="1">
      <c r="A8" s="20">
        <v>1</v>
      </c>
      <c r="B8" s="4">
        <v>2</v>
      </c>
      <c r="C8" s="4">
        <v>3</v>
      </c>
      <c r="D8" s="4">
        <v>4</v>
      </c>
      <c r="E8" s="5">
        <v>5</v>
      </c>
      <c r="F8" s="4">
        <v>6</v>
      </c>
      <c r="G8" s="4">
        <v>7</v>
      </c>
      <c r="H8" s="21">
        <v>8</v>
      </c>
    </row>
    <row r="9" spans="1:8" ht="13.5" thickTop="1">
      <c r="A9" s="22">
        <v>1</v>
      </c>
      <c r="B9" s="11" t="s">
        <v>39</v>
      </c>
      <c r="C9" s="13" t="s">
        <v>27</v>
      </c>
      <c r="D9" s="51">
        <v>246.33</v>
      </c>
      <c r="E9" s="7">
        <v>418.98</v>
      </c>
      <c r="F9" s="8">
        <f>400.87+F10</f>
        <v>438.64</v>
      </c>
      <c r="G9" s="14">
        <f>E9-F9</f>
        <v>-19.659999999999968</v>
      </c>
      <c r="H9" s="23">
        <f>D9+E9-F9</f>
        <v>226.67000000000007</v>
      </c>
    </row>
    <row r="10" spans="1:8">
      <c r="A10" s="22"/>
      <c r="B10" s="11" t="s">
        <v>37</v>
      </c>
      <c r="C10" s="13" t="s">
        <v>27</v>
      </c>
      <c r="D10" s="51">
        <v>98.81</v>
      </c>
      <c r="E10" s="7"/>
      <c r="F10" s="8">
        <v>37.770000000000003</v>
      </c>
      <c r="G10" s="14">
        <f t="shared" ref="G10:G16" si="0">E10-F10</f>
        <v>-37.770000000000003</v>
      </c>
      <c r="H10" s="23">
        <f>D10-F10</f>
        <v>61.04</v>
      </c>
    </row>
    <row r="11" spans="1:8">
      <c r="A11" s="22">
        <v>2</v>
      </c>
      <c r="B11" s="11" t="s">
        <v>5</v>
      </c>
      <c r="C11" s="13" t="s">
        <v>27</v>
      </c>
      <c r="D11" s="51">
        <v>41.75</v>
      </c>
      <c r="E11" s="7">
        <v>114.17</v>
      </c>
      <c r="F11" s="8">
        <v>106.7</v>
      </c>
      <c r="G11" s="14">
        <f t="shared" si="0"/>
        <v>7.4699999999999989</v>
      </c>
      <c r="H11" s="23">
        <f t="shared" ref="H11:H16" si="1">D11+E11-F11</f>
        <v>49.220000000000013</v>
      </c>
    </row>
    <row r="12" spans="1:8">
      <c r="A12" s="22">
        <v>3</v>
      </c>
      <c r="B12" s="12" t="s">
        <v>6</v>
      </c>
      <c r="C12" s="13" t="s">
        <v>27</v>
      </c>
      <c r="D12" s="51">
        <v>34.39</v>
      </c>
      <c r="E12" s="7">
        <v>94.32</v>
      </c>
      <c r="F12" s="8">
        <v>88.04</v>
      </c>
      <c r="G12" s="14">
        <f t="shared" si="0"/>
        <v>6.2799999999999869</v>
      </c>
      <c r="H12" s="23">
        <f t="shared" si="1"/>
        <v>40.669999999999973</v>
      </c>
    </row>
    <row r="13" spans="1:8">
      <c r="A13" s="22">
        <v>4</v>
      </c>
      <c r="B13" s="12" t="s">
        <v>7</v>
      </c>
      <c r="C13" s="13" t="s">
        <v>27</v>
      </c>
      <c r="D13" s="51">
        <v>20.92</v>
      </c>
      <c r="E13" s="7">
        <v>58.09</v>
      </c>
      <c r="F13" s="8">
        <v>54.01</v>
      </c>
      <c r="G13" s="14">
        <f t="shared" si="0"/>
        <v>4.0800000000000054</v>
      </c>
      <c r="H13" s="23">
        <f t="shared" si="1"/>
        <v>25.000000000000007</v>
      </c>
    </row>
    <row r="14" spans="1:8">
      <c r="A14" s="22">
        <v>5</v>
      </c>
      <c r="B14" s="12" t="s">
        <v>8</v>
      </c>
      <c r="C14" s="13" t="s">
        <v>27</v>
      </c>
      <c r="D14" s="51">
        <v>18.100000000000001</v>
      </c>
      <c r="E14" s="7">
        <v>36.369999999999997</v>
      </c>
      <c r="F14" s="8">
        <v>37.18</v>
      </c>
      <c r="G14" s="14">
        <f t="shared" si="0"/>
        <v>-0.81000000000000227</v>
      </c>
      <c r="H14" s="23">
        <f t="shared" si="1"/>
        <v>17.29</v>
      </c>
    </row>
    <row r="15" spans="1:8">
      <c r="A15" s="22">
        <v>6</v>
      </c>
      <c r="B15" s="12" t="s">
        <v>9</v>
      </c>
      <c r="C15" s="13" t="s">
        <v>27</v>
      </c>
      <c r="D15" s="51">
        <v>22.83</v>
      </c>
      <c r="E15" s="7">
        <v>67.66</v>
      </c>
      <c r="F15" s="8">
        <v>62.92</v>
      </c>
      <c r="G15" s="14">
        <f t="shared" si="0"/>
        <v>4.7399999999999949</v>
      </c>
      <c r="H15" s="23">
        <f t="shared" si="1"/>
        <v>27.569999999999993</v>
      </c>
    </row>
    <row r="16" spans="1:8">
      <c r="A16" s="22">
        <v>7</v>
      </c>
      <c r="B16" s="12" t="s">
        <v>60</v>
      </c>
      <c r="C16" s="13" t="s">
        <v>27</v>
      </c>
      <c r="D16" s="51"/>
      <c r="E16" s="7">
        <v>61.82</v>
      </c>
      <c r="F16" s="8">
        <v>42.92</v>
      </c>
      <c r="G16" s="14">
        <f t="shared" si="0"/>
        <v>18.899999999999999</v>
      </c>
      <c r="H16" s="23">
        <f t="shared" si="1"/>
        <v>18.899999999999999</v>
      </c>
    </row>
    <row r="17" spans="1:8" ht="13.5" thickBot="1">
      <c r="A17" s="24"/>
      <c r="B17" s="38" t="s">
        <v>11</v>
      </c>
      <c r="C17" s="13" t="s">
        <v>27</v>
      </c>
      <c r="D17" s="26">
        <f>D9+D11+D12+D13+D14+D15</f>
        <v>384.32000000000005</v>
      </c>
      <c r="E17" s="26">
        <f t="shared" ref="E17:G17" si="2">SUM(E9:E16)</f>
        <v>851.41000000000008</v>
      </c>
      <c r="F17" s="26">
        <f>F9+F11+F12+F13+F14+F15+F16</f>
        <v>830.40999999999985</v>
      </c>
      <c r="G17" s="26">
        <f t="shared" si="2"/>
        <v>-16.769999999999989</v>
      </c>
      <c r="H17" s="26">
        <f>H9+H11+H12+H13+H14+H15+H16</f>
        <v>405.32000000000005</v>
      </c>
    </row>
    <row r="18" spans="1:8" ht="13.5" thickBot="1">
      <c r="A18" s="67" t="s">
        <v>16</v>
      </c>
      <c r="B18" s="67"/>
      <c r="C18" s="67"/>
      <c r="D18" s="67"/>
      <c r="E18" s="67"/>
      <c r="F18" s="67"/>
      <c r="G18" s="67"/>
      <c r="H18" s="67"/>
    </row>
    <row r="19" spans="1:8">
      <c r="A19" s="28">
        <v>1</v>
      </c>
      <c r="B19" s="29" t="s">
        <v>17</v>
      </c>
      <c r="C19" s="30" t="s">
        <v>13</v>
      </c>
      <c r="D19" s="64"/>
      <c r="E19" s="64"/>
      <c r="F19" s="64"/>
      <c r="G19" s="64"/>
      <c r="H19" s="17">
        <v>12618.02</v>
      </c>
    </row>
    <row r="20" spans="1:8">
      <c r="A20" s="22">
        <v>2</v>
      </c>
      <c r="B20" s="2" t="s">
        <v>18</v>
      </c>
      <c r="C20" s="19" t="s">
        <v>19</v>
      </c>
      <c r="D20" s="65"/>
      <c r="E20" s="65"/>
      <c r="F20" s="65"/>
      <c r="G20" s="65"/>
      <c r="H20" s="31">
        <v>16403</v>
      </c>
    </row>
    <row r="21" spans="1:8">
      <c r="A21" s="22">
        <v>3</v>
      </c>
      <c r="B21" s="2" t="s">
        <v>20</v>
      </c>
      <c r="C21" s="19" t="s">
        <v>22</v>
      </c>
      <c r="D21" s="65"/>
      <c r="E21" s="65"/>
      <c r="F21" s="65"/>
      <c r="G21" s="65"/>
      <c r="H21" s="31">
        <v>405.04</v>
      </c>
    </row>
    <row r="22" spans="1:8">
      <c r="A22" s="22">
        <v>4</v>
      </c>
      <c r="B22" s="2" t="s">
        <v>21</v>
      </c>
      <c r="C22" s="19" t="s">
        <v>22</v>
      </c>
      <c r="D22" s="65"/>
      <c r="E22" s="65"/>
      <c r="F22" s="65"/>
      <c r="G22" s="65"/>
      <c r="H22" s="31">
        <v>38.200000000000003</v>
      </c>
    </row>
    <row r="23" spans="1:8">
      <c r="A23" s="22">
        <v>5</v>
      </c>
      <c r="B23" s="2" t="s">
        <v>35</v>
      </c>
      <c r="C23" s="19" t="s">
        <v>23</v>
      </c>
      <c r="D23" s="65"/>
      <c r="E23" s="65"/>
      <c r="F23" s="65"/>
      <c r="G23" s="65"/>
      <c r="H23" s="31">
        <v>187</v>
      </c>
    </row>
    <row r="24" spans="1:8" ht="13.5" thickBot="1">
      <c r="A24" s="32">
        <v>6</v>
      </c>
      <c r="B24" s="33" t="s">
        <v>29</v>
      </c>
      <c r="C24" s="34" t="s">
        <v>23</v>
      </c>
      <c r="D24" s="66"/>
      <c r="E24" s="66"/>
      <c r="F24" s="66"/>
      <c r="G24" s="66"/>
      <c r="H24" s="18">
        <v>187</v>
      </c>
    </row>
    <row r="25" spans="1:8" ht="13.5" thickBot="1">
      <c r="A25" s="63" t="s">
        <v>24</v>
      </c>
      <c r="B25" s="63"/>
      <c r="C25" s="63"/>
      <c r="D25" s="63"/>
      <c r="E25" s="63"/>
      <c r="F25" s="63"/>
      <c r="G25" s="63"/>
      <c r="H25" s="63"/>
    </row>
    <row r="26" spans="1:8" ht="13.5" thickBot="1">
      <c r="A26" s="28">
        <v>1</v>
      </c>
      <c r="B26" s="29" t="s">
        <v>62</v>
      </c>
      <c r="C26" s="30" t="s">
        <v>27</v>
      </c>
      <c r="D26" s="35"/>
      <c r="E26" s="17">
        <v>2.2799999999999998</v>
      </c>
      <c r="F26" s="3"/>
      <c r="G26" s="3"/>
      <c r="H26" s="3"/>
    </row>
    <row r="27" spans="1:8" ht="13.5" thickBot="1">
      <c r="A27" s="22">
        <v>2</v>
      </c>
      <c r="B27" s="2" t="s">
        <v>63</v>
      </c>
      <c r="C27" s="30" t="s">
        <v>27</v>
      </c>
      <c r="D27" s="6"/>
      <c r="E27" s="54">
        <v>4.04</v>
      </c>
      <c r="F27" s="3"/>
      <c r="G27" s="3"/>
      <c r="H27" s="3"/>
    </row>
    <row r="28" spans="1:8" ht="13.5" thickBot="1">
      <c r="A28" s="32"/>
      <c r="B28" s="39" t="s">
        <v>11</v>
      </c>
      <c r="C28" s="30" t="s">
        <v>27</v>
      </c>
      <c r="D28" s="36"/>
      <c r="E28" s="40">
        <f>E26+E27</f>
        <v>6.32</v>
      </c>
      <c r="F28" s="3"/>
      <c r="G28" s="3"/>
      <c r="H28" s="3"/>
    </row>
    <row r="29" spans="1:8">
      <c r="A29" s="44"/>
      <c r="B29" s="43"/>
      <c r="C29" s="3"/>
      <c r="D29" s="3"/>
      <c r="E29" s="3"/>
      <c r="F29" s="3"/>
      <c r="G29" s="3"/>
      <c r="H29" s="3"/>
    </row>
    <row r="30" spans="1:8">
      <c r="A30" s="45"/>
      <c r="B30" s="44" t="s">
        <v>40</v>
      </c>
      <c r="C30" s="43"/>
      <c r="D30" s="3"/>
      <c r="E30" s="1"/>
      <c r="F30" s="1"/>
      <c r="G30" s="1"/>
      <c r="H30" s="1"/>
    </row>
    <row r="31" spans="1:8">
      <c r="B31" s="45" t="s">
        <v>65</v>
      </c>
      <c r="C31" s="43"/>
      <c r="D31" s="1"/>
    </row>
    <row r="33" spans="2:5">
      <c r="B33" s="1"/>
      <c r="C33" s="9"/>
      <c r="D33" s="1"/>
      <c r="E33" s="1"/>
    </row>
    <row r="36" spans="2:5" ht="15">
      <c r="B36" s="55" t="s">
        <v>25</v>
      </c>
      <c r="C36" s="56"/>
      <c r="D36" s="55"/>
      <c r="E36" s="55" t="s">
        <v>26</v>
      </c>
    </row>
    <row r="37" spans="2:5" ht="14.25">
      <c r="B37" s="62"/>
      <c r="C37" s="62"/>
      <c r="D37" s="62"/>
      <c r="E37" s="62"/>
    </row>
  </sheetData>
  <mergeCells count="17">
    <mergeCell ref="D23:G23"/>
    <mergeCell ref="D24:G24"/>
    <mergeCell ref="A25:H25"/>
    <mergeCell ref="A18:H18"/>
    <mergeCell ref="D19:G19"/>
    <mergeCell ref="D20:G20"/>
    <mergeCell ref="D21:G21"/>
    <mergeCell ref="D22:G22"/>
    <mergeCell ref="B2:H2"/>
    <mergeCell ref="B5:H5"/>
    <mergeCell ref="A6:A7"/>
    <mergeCell ref="B6:B7"/>
    <mergeCell ref="C6:C7"/>
    <mergeCell ref="D6:D7"/>
    <mergeCell ref="E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2013 отчет29</vt:lpstr>
      <vt:lpstr>2013 отчет 29.1</vt:lpstr>
      <vt:lpstr>2013 отчет 29.2</vt:lpstr>
      <vt:lpstr>2013 отчет 29.3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cp:lastPrinted>2014-03-04T22:41:16Z</cp:lastPrinted>
  <dcterms:created xsi:type="dcterms:W3CDTF">2013-05-06T23:06:57Z</dcterms:created>
  <dcterms:modified xsi:type="dcterms:W3CDTF">2014-03-11T05:04:32Z</dcterms:modified>
</cp:coreProperties>
</file>